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N\Assessments\Covenant Shares\"/>
    </mc:Choice>
  </mc:AlternateContent>
  <bookViews>
    <workbookView xWindow="0" yWindow="0" windowWidth="9684" windowHeight="3444" activeTab="1"/>
  </bookViews>
  <sheets>
    <sheet name="Compare to current method" sheetId="1" r:id="rId1"/>
    <sheet name="Calculator with limits" sheetId="3" r:id="rId2"/>
  </sheets>
  <calcPr calcId="162913"/>
  <customWorkbookViews>
    <customWorkbookView name="Jillisa Teitsma - Personal View" guid="{F9DA3F34-4612-4843-8A58-07F5C4D34D79}" mergeInterval="0" personalView="1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  <c r="E7" i="3" s="1"/>
  <c r="D11" i="3"/>
  <c r="E11" i="3"/>
  <c r="F11" i="3"/>
  <c r="G11" i="3"/>
  <c r="H11" i="3"/>
  <c r="I11" i="3"/>
  <c r="J11" i="3"/>
  <c r="K11" i="3"/>
  <c r="L11" i="3"/>
  <c r="C23" i="3"/>
  <c r="C11" i="3" s="1"/>
  <c r="F7" i="3" l="1"/>
  <c r="G7" i="3" s="1"/>
  <c r="E23" i="3"/>
  <c r="D23" i="3"/>
  <c r="C19" i="3"/>
  <c r="C21" i="3" s="1"/>
  <c r="C12" i="3" s="1"/>
  <c r="D13" i="3" s="1"/>
  <c r="D14" i="3" s="1"/>
  <c r="D20" i="3" s="1"/>
  <c r="C20" i="3"/>
  <c r="F23" i="3"/>
  <c r="G23" i="3"/>
  <c r="H7" i="3"/>
  <c r="C14" i="1"/>
  <c r="D14" i="1" s="1"/>
  <c r="E14" i="1" s="1"/>
  <c r="C12" i="1"/>
  <c r="D19" i="3" l="1"/>
  <c r="D21" i="3" s="1"/>
  <c r="D12" i="3" s="1"/>
  <c r="D15" i="3" s="1"/>
  <c r="D16" i="3" s="1"/>
  <c r="H23" i="3"/>
  <c r="I7" i="3"/>
  <c r="E13" i="3" l="1"/>
  <c r="E14" i="3" s="1"/>
  <c r="E20" i="3" s="1"/>
  <c r="I23" i="3"/>
  <c r="J7" i="3"/>
  <c r="E19" i="3" l="1"/>
  <c r="E21" i="3" s="1"/>
  <c r="E12" i="3" s="1"/>
  <c r="E15" i="3" s="1"/>
  <c r="E16" i="3" s="1"/>
  <c r="K7" i="3"/>
  <c r="J23" i="3"/>
  <c r="F13" i="3" l="1"/>
  <c r="F14" i="3" s="1"/>
  <c r="F19" i="3" s="1"/>
  <c r="F21" i="3" s="1"/>
  <c r="F12" i="3" s="1"/>
  <c r="L7" i="3"/>
  <c r="L23" i="3" s="1"/>
  <c r="K23" i="3"/>
  <c r="F20" i="3" l="1"/>
  <c r="G13" i="3"/>
  <c r="G14" i="3" s="1"/>
  <c r="F15" i="3"/>
  <c r="F16" i="3" s="1"/>
  <c r="G19" i="3" l="1"/>
  <c r="G21" i="3" s="1"/>
  <c r="G12" i="3" s="1"/>
  <c r="G20" i="3"/>
  <c r="G15" i="3" l="1"/>
  <c r="G16" i="3" s="1"/>
  <c r="H13" i="3"/>
  <c r="H14" i="3" s="1"/>
  <c r="H20" i="3" l="1"/>
  <c r="H19" i="3"/>
  <c r="H21" i="3" s="1"/>
  <c r="H12" i="3" s="1"/>
  <c r="I13" i="3" l="1"/>
  <c r="I14" i="3" s="1"/>
  <c r="H15" i="3"/>
  <c r="H16" i="3" s="1"/>
  <c r="I20" i="3" l="1"/>
  <c r="I19" i="3"/>
  <c r="I21" i="3" s="1"/>
  <c r="I12" i="3" s="1"/>
  <c r="I15" i="3" l="1"/>
  <c r="I16" i="3" s="1"/>
  <c r="J13" i="3"/>
  <c r="J14" i="3" s="1"/>
  <c r="J19" i="3" l="1"/>
  <c r="J21" i="3" s="1"/>
  <c r="J12" i="3" s="1"/>
  <c r="J20" i="3"/>
  <c r="J15" i="3" l="1"/>
  <c r="J16" i="3" s="1"/>
  <c r="K13" i="3"/>
  <c r="K14" i="3" s="1"/>
  <c r="K19" i="3" l="1"/>
  <c r="K21" i="3" s="1"/>
  <c r="K12" i="3" s="1"/>
  <c r="K20" i="3"/>
  <c r="K15" i="3" l="1"/>
  <c r="K16" i="3" s="1"/>
  <c r="L13" i="3"/>
  <c r="L14" i="3" s="1"/>
  <c r="L19" i="3" l="1"/>
  <c r="L21" i="3" s="1"/>
  <c r="L12" i="3" s="1"/>
  <c r="L15" i="3" s="1"/>
  <c r="L16" i="3" s="1"/>
  <c r="L20" i="3"/>
</calcChain>
</file>

<file path=xl/sharedStrings.xml><?xml version="1.0" encoding="utf-8"?>
<sst xmlns="http://schemas.openxmlformats.org/spreadsheetml/2006/main" count="54" uniqueCount="40">
  <si>
    <t>Input numbers into cells highlighted in grey</t>
  </si>
  <si>
    <t>Input</t>
  </si>
  <si>
    <t>CRF Reference</t>
  </si>
  <si>
    <t>Members</t>
  </si>
  <si>
    <t>Line 2</t>
  </si>
  <si>
    <t>Contributions received</t>
  </si>
  <si>
    <t>Assessments per member</t>
  </si>
  <si>
    <t>Covenant Shares percentage rate</t>
  </si>
  <si>
    <t>Change in Dollars</t>
  </si>
  <si>
    <t>Change in percentage*</t>
  </si>
  <si>
    <t>1)</t>
  </si>
  <si>
    <t>Current situation - per member</t>
  </si>
  <si>
    <t>2)</t>
  </si>
  <si>
    <t>Covenant Shares</t>
  </si>
  <si>
    <t>* If percentage change is greater than 10% increase or decrease, the change would be limited to 10%.</t>
  </si>
  <si>
    <t>Input numbers into the grey cells only to see how Covenant Shares with limitations would work over a period of time and compare to the current assessment system.</t>
  </si>
  <si>
    <t>Cells highlighted in yellow are the actual amount that would be paid in Covenant Shares.</t>
  </si>
  <si>
    <t>Final Year under Per member</t>
  </si>
  <si>
    <t xml:space="preserve">Year 1 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</si>
  <si>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</si>
  <si>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</si>
  <si>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</si>
  <si>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</si>
  <si>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</si>
  <si>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</si>
  <si>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</si>
  <si>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</si>
  <si>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Assessment Per member (assume 2% increase/year)</t>
  </si>
  <si>
    <t>Covenant Shares - straight Calculation, no limits</t>
  </si>
  <si>
    <t>Covenant Shares - with limits</t>
  </si>
  <si>
    <t>Calculated change over previous year, before limits</t>
  </si>
  <si>
    <t>Percentage change over previous year, before limits</t>
  </si>
  <si>
    <t>Actual $ Change - due to limits of 10% up and 10% down</t>
  </si>
  <si>
    <t>Actual % Change - due to limits of 10% up and 10% down</t>
  </si>
  <si>
    <t>10% limit to increase/decrease</t>
  </si>
  <si>
    <t>Total covenant share (Limited to 10% Increase)</t>
  </si>
  <si>
    <t>Total covenant share (Limited to 10% Decrease)</t>
  </si>
  <si>
    <t>Covenant Shares with limits</t>
  </si>
  <si>
    <t>Current Method - Assessment per member</t>
  </si>
  <si>
    <t>Line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</si>
</sst>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6" fillId="2" borderId="0" xfId="0" applyFont="1" applyFill="1" applyProtection="1"/>
    <xf numFmtId="0" fontId="0" fillId="2" borderId="0" xfId="0" applyFill="1" applyProtection="1"/>
    <xf numFmtId="9" fontId="0" fillId="2" borderId="0" xfId="0" applyNumberFormat="1" applyFill="1" applyProtection="1"/>
    <xf numFmtId="0" fontId="0" fillId="0" borderId="0" xfId="0" applyProtection="1"/>
    <xf numFmtId="0" fontId="6" fillId="3" borderId="0" xfId="0" applyFont="1" applyFill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2" fillId="0" borderId="0" xfId="0" applyFont="1" applyProtection="1"/>
    <xf numFmtId="0" fontId="0" fillId="0" borderId="0" xfId="0" applyAlignment="1" applyProtection="1">
      <alignment horizontal="center" wrapText="1"/>
    </xf>
    <xf numFmtId="0" fontId="0" fillId="0" borderId="5" xfId="0" applyBorder="1" applyProtection="1"/>
    <xf numFmtId="10" fontId="0" fillId="0" borderId="5" xfId="3" applyNumberFormat="1" applyFont="1" applyBorder="1" applyProtection="1"/>
    <xf numFmtId="0" fontId="0" fillId="0" borderId="5" xfId="0" applyFill="1" applyBorder="1" applyProtection="1"/>
    <xf numFmtId="44" fontId="0" fillId="0" borderId="5" xfId="2" applyFont="1" applyBorder="1" applyProtection="1"/>
    <xf numFmtId="0" fontId="2" fillId="0" borderId="5" xfId="0" applyFont="1" applyBorder="1" applyProtection="1"/>
    <xf numFmtId="165" fontId="2" fillId="0" borderId="5" xfId="2" applyNumberFormat="1" applyFont="1" applyBorder="1" applyProtection="1"/>
    <xf numFmtId="165" fontId="2" fillId="3" borderId="5" xfId="2" applyNumberFormat="1" applyFont="1" applyFill="1" applyBorder="1" applyProtection="1"/>
    <xf numFmtId="165" fontId="0" fillId="0" borderId="5" xfId="2" applyNumberFormat="1" applyFont="1" applyBorder="1" applyProtection="1"/>
    <xf numFmtId="2" fontId="0" fillId="0" borderId="0" xfId="0" applyNumberFormat="1" applyProtection="1"/>
    <xf numFmtId="44" fontId="0" fillId="0" borderId="5" xfId="0" applyNumberFormat="1" applyBorder="1" applyProtection="1"/>
    <xf numFmtId="9" fontId="0" fillId="0" borderId="5" xfId="3" applyFont="1" applyBorder="1" applyProtection="1"/>
    <xf numFmtId="44" fontId="0" fillId="0" borderId="5" xfId="0" applyNumberFormat="1" applyFill="1" applyBorder="1" applyProtection="1"/>
    <xf numFmtId="165" fontId="0" fillId="0" borderId="5" xfId="3" applyNumberFormat="1" applyFont="1" applyFill="1" applyBorder="1" applyProtection="1"/>
    <xf numFmtId="44" fontId="0" fillId="0" borderId="0" xfId="0" applyNumberFormat="1" applyBorder="1" applyProtection="1"/>
    <xf numFmtId="0" fontId="0" fillId="0" borderId="0" xfId="0" applyFill="1" applyBorder="1" applyProtection="1"/>
    <xf numFmtId="9" fontId="0" fillId="0" borderId="0" xfId="3" applyFont="1" applyBorder="1" applyProtection="1"/>
    <xf numFmtId="44" fontId="0" fillId="0" borderId="0" xfId="0" applyNumberFormat="1" applyProtection="1"/>
    <xf numFmtId="165" fontId="0" fillId="0" borderId="0" xfId="2" applyNumberFormat="1" applyFont="1" applyFill="1" applyProtection="1"/>
    <xf numFmtId="165" fontId="0" fillId="0" borderId="7" xfId="2" applyNumberFormat="1" applyFont="1" applyFill="1" applyBorder="1" applyProtection="1"/>
    <xf numFmtId="165" fontId="2" fillId="0" borderId="0" xfId="2" applyNumberFormat="1" applyFont="1" applyFill="1" applyProtection="1"/>
    <xf numFmtId="165" fontId="0" fillId="0" borderId="0" xfId="2" applyNumberFormat="1" applyFont="1" applyProtection="1"/>
    <xf numFmtId="165" fontId="2" fillId="0" borderId="0" xfId="2" applyNumberFormat="1" applyFont="1" applyProtection="1"/>
    <xf numFmtId="0" fontId="4" fillId="2" borderId="0" xfId="0" applyFont="1" applyFill="1" applyProtection="1"/>
    <xf numFmtId="0" fontId="2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1" xfId="0" applyBorder="1" applyProtection="1"/>
    <xf numFmtId="0" fontId="0" fillId="0" borderId="3" xfId="0" applyBorder="1" applyProtection="1"/>
    <xf numFmtId="44" fontId="0" fillId="0" borderId="4" xfId="2" applyFont="1" applyBorder="1" applyProtection="1"/>
    <xf numFmtId="10" fontId="0" fillId="0" borderId="6" xfId="3" applyNumberFormat="1" applyFont="1" applyFill="1" applyBorder="1" applyProtection="1"/>
    <xf numFmtId="0" fontId="5" fillId="0" borderId="0" xfId="0" applyFont="1" applyFill="1" applyBorder="1" applyProtection="1"/>
    <xf numFmtId="10" fontId="0" fillId="0" borderId="0" xfId="3" applyNumberFormat="1" applyFont="1" applyFill="1" applyBorder="1" applyProtection="1"/>
    <xf numFmtId="0" fontId="2" fillId="0" borderId="7" xfId="0" applyFont="1" applyBorder="1" applyAlignment="1" applyProtection="1">
      <alignment horizontal="center" wrapText="1"/>
    </xf>
    <xf numFmtId="165" fontId="0" fillId="0" borderId="0" xfId="0" applyNumberFormat="1" applyProtection="1"/>
    <xf numFmtId="9" fontId="0" fillId="0" borderId="0" xfId="3" applyFont="1" applyProtection="1"/>
    <xf numFmtId="164" fontId="0" fillId="2" borderId="2" xfId="1" applyNumberFormat="1" applyFont="1" applyFill="1" applyBorder="1" applyProtection="1">
      <protection locked="0"/>
    </xf>
    <xf numFmtId="165" fontId="0" fillId="2" borderId="4" xfId="2" applyNumberFormat="1" applyFont="1" applyFill="1" applyBorder="1" applyProtection="1">
      <protection locked="0"/>
    </xf>
    <xf numFmtId="164" fontId="0" fillId="4" borderId="5" xfId="1" applyNumberFormat="1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D7" sqref="D7"/>
    </sheetView>
  </sheetViews>
  <sheetFormatPr defaultColWidth="8.88671875" defaultRowHeight="14.4" x14ac:dyDescent="0.3"/>
  <cols>
    <col min="1" max="1" width="8.88671875" style="5"/>
    <col min="2" max="2" width="30" style="5" bestFit="1" customWidth="1"/>
    <col min="3" max="3" width="12.5546875" style="5" bestFit="1" customWidth="1"/>
    <col min="4" max="4" width="14.88671875" style="5" customWidth="1"/>
    <col min="5" max="5" width="13.44140625" style="5" customWidth="1"/>
    <col min="6" max="9" width="11.109375" style="5" bestFit="1" customWidth="1"/>
    <col min="10" max="16384" width="8.88671875" style="5"/>
  </cols>
  <sheetData>
    <row r="2" spans="1:5" x14ac:dyDescent="0.3">
      <c r="A2" s="1"/>
      <c r="B2" s="33" t="s">
        <v>0</v>
      </c>
      <c r="C2" s="3"/>
    </row>
    <row r="3" spans="1:5" x14ac:dyDescent="0.3">
      <c r="A3" s="1"/>
    </row>
    <row r="4" spans="1:5" ht="15" thickBot="1" x14ac:dyDescent="0.35">
      <c r="A4" s="1"/>
      <c r="C4" s="34" t="s">
        <v>1</v>
      </c>
      <c r="D4" s="35" t="s">
        <v>2</v>
      </c>
    </row>
    <row r="5" spans="1:5" x14ac:dyDescent="0.3">
      <c r="A5" s="1"/>
      <c r="B5" s="36" t="s">
        <v>3</v>
      </c>
      <c r="C5" s="45">
        <v>1068</v>
      </c>
      <c r="D5" s="35" t="s">
        <v>4</v>
      </c>
    </row>
    <row r="6" spans="1:5" x14ac:dyDescent="0.3">
      <c r="A6" s="1"/>
      <c r="B6" s="37" t="s">
        <v>5</v>
      </c>
      <c r="C6" s="46">
        <v>3951000</v>
      </c>
      <c r="D6" s="35" t="s">
        <v>39</v>
      </c>
    </row>
    <row r="7" spans="1:5" x14ac:dyDescent="0.3">
      <c r="A7" s="1"/>
      <c r="B7" s="37" t="s">
        <v>6</v>
      </c>
      <c r="C7" s="38">
        <v>53.75</v>
      </c>
    </row>
    <row r="8" spans="1:5" ht="15" thickBot="1" x14ac:dyDescent="0.35">
      <c r="A8" s="1"/>
      <c r="B8" s="11" t="s">
        <v>7</v>
      </c>
      <c r="C8" s="39">
        <v>2.7E-2</v>
      </c>
      <c r="D8" s="40"/>
    </row>
    <row r="9" spans="1:5" x14ac:dyDescent="0.3">
      <c r="A9" s="1"/>
      <c r="B9" s="25"/>
      <c r="C9" s="41"/>
      <c r="D9" s="40"/>
    </row>
    <row r="10" spans="1:5" x14ac:dyDescent="0.3">
      <c r="A10" s="1"/>
      <c r="B10" s="25"/>
      <c r="C10" s="41"/>
    </row>
    <row r="11" spans="1:5" ht="28.8" x14ac:dyDescent="0.3">
      <c r="A11" s="1"/>
      <c r="B11" s="25"/>
      <c r="C11" s="41"/>
      <c r="D11" s="42" t="s">
        <v>8</v>
      </c>
      <c r="E11" s="42" t="s">
        <v>9</v>
      </c>
    </row>
    <row r="12" spans="1:5" x14ac:dyDescent="0.3">
      <c r="A12" s="5" t="s">
        <v>10</v>
      </c>
      <c r="B12" s="9" t="s">
        <v>11</v>
      </c>
      <c r="C12" s="31">
        <f>C7*C5</f>
        <v>57405</v>
      </c>
    </row>
    <row r="13" spans="1:5" x14ac:dyDescent="0.3">
      <c r="C13" s="31"/>
    </row>
    <row r="14" spans="1:5" x14ac:dyDescent="0.3">
      <c r="A14" s="5" t="s">
        <v>12</v>
      </c>
      <c r="B14" s="9" t="s">
        <v>13</v>
      </c>
      <c r="C14" s="31">
        <f>C6*C8</f>
        <v>106677</v>
      </c>
      <c r="D14" s="43">
        <f>C14-C12</f>
        <v>49272</v>
      </c>
      <c r="E14" s="44">
        <f>D14/C12</f>
        <v>0.85832244577998429</v>
      </c>
    </row>
    <row r="16" spans="1:5" x14ac:dyDescent="0.3">
      <c r="A16" s="5" t="s">
        <v>14</v>
      </c>
    </row>
  </sheetData>
  <customSheetViews>
    <customSheetView guid="{F9DA3F34-4612-4843-8A58-07F5C4D34D79}">
      <selection activeCell="E7" sqref="E7"/>
      <pageMargins left="0.7" right="0.7" top="0.75" bottom="0.75" header="0.3" footer="0.3"/>
      <pageSetup orientation="portrait" verticalDpi="0" r:id="rId1"/>
    </customSheetView>
  </customSheetView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B9" sqref="B9"/>
    </sheetView>
  </sheetViews>
  <sheetFormatPr defaultColWidth="8.88671875" defaultRowHeight="14.4" x14ac:dyDescent="0.3"/>
  <cols>
    <col min="1" max="1" width="8.88671875" style="5"/>
    <col min="2" max="2" width="46.88671875" style="5" customWidth="1"/>
    <col min="3" max="3" width="12.6640625" style="5" bestFit="1" customWidth="1"/>
    <col min="4" max="4" width="12.5546875" style="5" bestFit="1" customWidth="1"/>
    <col min="5" max="5" width="14.33203125" style="5" bestFit="1" customWidth="1"/>
    <col min="6" max="6" width="12.5546875" style="5" bestFit="1" customWidth="1"/>
    <col min="7" max="7" width="13.6640625" style="5" bestFit="1" customWidth="1"/>
    <col min="8" max="9" width="12.5546875" style="5" bestFit="1" customWidth="1"/>
    <col min="10" max="12" width="12.5546875" style="5" customWidth="1"/>
    <col min="13" max="13" width="12.5546875" style="5" bestFit="1" customWidth="1"/>
    <col min="14" max="14" width="8.88671875" style="5"/>
    <col min="15" max="15" width="12.33203125" style="5" bestFit="1" customWidth="1"/>
    <col min="16" max="16" width="12.109375" style="5" bestFit="1" customWidth="1"/>
    <col min="17" max="16384" width="8.88671875" style="5"/>
  </cols>
  <sheetData>
    <row r="1" spans="1:16" x14ac:dyDescent="0.3">
      <c r="A1" s="1"/>
      <c r="B1" s="2" t="s">
        <v>15</v>
      </c>
      <c r="C1" s="3"/>
      <c r="D1" s="4"/>
      <c r="E1" s="3"/>
      <c r="F1" s="3"/>
      <c r="G1" s="3"/>
      <c r="H1" s="3"/>
      <c r="I1" s="3"/>
    </row>
    <row r="2" spans="1:16" x14ac:dyDescent="0.3">
      <c r="A2" s="1"/>
      <c r="B2" s="6" t="s">
        <v>16</v>
      </c>
      <c r="C2" s="7"/>
      <c r="D2" s="8"/>
      <c r="E2" s="7"/>
    </row>
    <row r="3" spans="1:16" ht="43.2" x14ac:dyDescent="0.3">
      <c r="A3" s="1"/>
      <c r="B3" s="9" t="s">
        <v>1</v>
      </c>
      <c r="C3" s="10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</row>
    <row r="4" spans="1:16" x14ac:dyDescent="0.3">
      <c r="A4" s="1"/>
      <c r="B4" s="11" t="s">
        <v>3</v>
      </c>
      <c r="C4" s="47">
        <v>100</v>
      </c>
      <c r="D4" s="47">
        <v>100</v>
      </c>
      <c r="E4" s="47">
        <v>100</v>
      </c>
      <c r="F4" s="47">
        <v>100</v>
      </c>
      <c r="G4" s="47">
        <v>100</v>
      </c>
      <c r="H4" s="47">
        <v>100</v>
      </c>
      <c r="I4" s="47">
        <v>100</v>
      </c>
      <c r="J4" s="47">
        <v>100</v>
      </c>
      <c r="K4" s="47">
        <v>100</v>
      </c>
      <c r="L4" s="47">
        <v>100</v>
      </c>
    </row>
    <row r="5" spans="1:16" x14ac:dyDescent="0.3">
      <c r="A5" s="1"/>
      <c r="B5" s="11" t="s">
        <v>5</v>
      </c>
      <c r="C5" s="47">
        <v>500000</v>
      </c>
      <c r="D5" s="47">
        <v>500000</v>
      </c>
      <c r="E5" s="47">
        <v>500000</v>
      </c>
      <c r="F5" s="47">
        <v>500000</v>
      </c>
      <c r="G5" s="47">
        <v>500000</v>
      </c>
      <c r="H5" s="47">
        <v>500000</v>
      </c>
      <c r="I5" s="47">
        <v>500000</v>
      </c>
      <c r="J5" s="47">
        <v>500000</v>
      </c>
      <c r="K5" s="47">
        <v>500000</v>
      </c>
      <c r="L5" s="47">
        <v>500000</v>
      </c>
    </row>
    <row r="6" spans="1:16" x14ac:dyDescent="0.3">
      <c r="A6" s="1"/>
      <c r="B6" s="11" t="s">
        <v>7</v>
      </c>
      <c r="C6" s="12">
        <v>2.7E-2</v>
      </c>
      <c r="D6" s="12">
        <v>2.7E-2</v>
      </c>
      <c r="E6" s="12">
        <v>2.7E-2</v>
      </c>
      <c r="F6" s="12">
        <v>2.7E-2</v>
      </c>
      <c r="G6" s="12">
        <v>2.7E-2</v>
      </c>
      <c r="H6" s="12">
        <v>2.7E-2</v>
      </c>
      <c r="I6" s="12">
        <v>2.7E-2</v>
      </c>
      <c r="J6" s="12">
        <v>2.7E-2</v>
      </c>
      <c r="K6" s="12">
        <v>2.7E-2</v>
      </c>
      <c r="L6" s="12">
        <v>2.7E-2</v>
      </c>
    </row>
    <row r="7" spans="1:16" x14ac:dyDescent="0.3">
      <c r="A7" s="1"/>
      <c r="B7" s="13" t="s">
        <v>27</v>
      </c>
      <c r="C7" s="14">
        <v>55.58</v>
      </c>
      <c r="D7" s="14">
        <f>C7*1.02</f>
        <v>56.691600000000001</v>
      </c>
      <c r="E7" s="14">
        <f t="shared" ref="E7:L7" si="0">D7*1.02</f>
        <v>57.825431999999999</v>
      </c>
      <c r="F7" s="14">
        <f t="shared" si="0"/>
        <v>58.981940639999998</v>
      </c>
      <c r="G7" s="14">
        <f t="shared" si="0"/>
        <v>60.161579452799998</v>
      </c>
      <c r="H7" s="14">
        <f t="shared" si="0"/>
        <v>61.364811041856001</v>
      </c>
      <c r="I7" s="14">
        <f t="shared" si="0"/>
        <v>62.592107262693119</v>
      </c>
      <c r="J7" s="14">
        <f t="shared" si="0"/>
        <v>63.84394940794698</v>
      </c>
      <c r="K7" s="14">
        <f t="shared" si="0"/>
        <v>65.120828396105921</v>
      </c>
      <c r="L7" s="14">
        <f t="shared" si="0"/>
        <v>66.423244964028044</v>
      </c>
    </row>
    <row r="10" spans="1:16" ht="43.2" x14ac:dyDescent="0.3">
      <c r="C10" s="10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5" t="s">
        <v>23</v>
      </c>
      <c r="J10" s="5" t="s">
        <v>24</v>
      </c>
      <c r="K10" s="5" t="s">
        <v>25</v>
      </c>
      <c r="L10" s="5" t="s">
        <v>26</v>
      </c>
    </row>
    <row r="11" spans="1:16" x14ac:dyDescent="0.3">
      <c r="B11" s="15" t="s">
        <v>28</v>
      </c>
      <c r="C11" s="16">
        <f>C23</f>
        <v>5558</v>
      </c>
      <c r="D11" s="16">
        <f>D6*D5</f>
        <v>13500</v>
      </c>
      <c r="E11" s="16">
        <f t="shared" ref="E11:L11" si="1">E6*E5</f>
        <v>13500</v>
      </c>
      <c r="F11" s="16">
        <f>F6*F5</f>
        <v>13500</v>
      </c>
      <c r="G11" s="16">
        <f t="shared" si="1"/>
        <v>13500</v>
      </c>
      <c r="H11" s="16">
        <f t="shared" si="1"/>
        <v>13500</v>
      </c>
      <c r="I11" s="16">
        <f t="shared" si="1"/>
        <v>13500</v>
      </c>
      <c r="J11" s="16">
        <f t="shared" si="1"/>
        <v>13500</v>
      </c>
      <c r="K11" s="16">
        <f t="shared" si="1"/>
        <v>13500</v>
      </c>
      <c r="L11" s="16">
        <f t="shared" si="1"/>
        <v>13500</v>
      </c>
      <c r="M11" s="16"/>
    </row>
    <row r="12" spans="1:16" x14ac:dyDescent="0.3">
      <c r="B12" s="15" t="s">
        <v>29</v>
      </c>
      <c r="C12" s="17">
        <f t="shared" ref="C12:L12" si="2">C21</f>
        <v>5558</v>
      </c>
      <c r="D12" s="17">
        <f>D21</f>
        <v>6113.8</v>
      </c>
      <c r="E12" s="17">
        <f t="shared" si="2"/>
        <v>6725.18</v>
      </c>
      <c r="F12" s="17">
        <f>F21</f>
        <v>7397.6980000000012</v>
      </c>
      <c r="G12" s="17">
        <f t="shared" si="2"/>
        <v>8137.4678000000022</v>
      </c>
      <c r="H12" s="17">
        <f t="shared" si="2"/>
        <v>8951.2145800000035</v>
      </c>
      <c r="I12" s="17">
        <f t="shared" si="2"/>
        <v>9846.3360380000049</v>
      </c>
      <c r="J12" s="17">
        <f t="shared" si="2"/>
        <v>10830.969641800006</v>
      </c>
      <c r="K12" s="17">
        <f t="shared" si="2"/>
        <v>11914.066605980008</v>
      </c>
      <c r="L12" s="17">
        <f t="shared" si="2"/>
        <v>13105.47326657801</v>
      </c>
      <c r="M12" s="17"/>
    </row>
    <row r="13" spans="1:16" x14ac:dyDescent="0.3">
      <c r="B13" s="11" t="s">
        <v>30</v>
      </c>
      <c r="C13" s="18"/>
      <c r="D13" s="18">
        <f t="shared" ref="D13:L13" si="3">D11-C12</f>
        <v>7942</v>
      </c>
      <c r="E13" s="18">
        <f t="shared" si="3"/>
        <v>7386.2</v>
      </c>
      <c r="F13" s="18">
        <f t="shared" si="3"/>
        <v>6774.82</v>
      </c>
      <c r="G13" s="18">
        <f t="shared" si="3"/>
        <v>6102.3019999999988</v>
      </c>
      <c r="H13" s="18">
        <f t="shared" si="3"/>
        <v>5362.5321999999978</v>
      </c>
      <c r="I13" s="18">
        <f t="shared" si="3"/>
        <v>4548.7854199999965</v>
      </c>
      <c r="J13" s="18">
        <f t="shared" si="3"/>
        <v>3653.6639619999951</v>
      </c>
      <c r="K13" s="18">
        <f t="shared" si="3"/>
        <v>2669.0303581999942</v>
      </c>
      <c r="L13" s="18">
        <f t="shared" si="3"/>
        <v>1585.9333940199922</v>
      </c>
      <c r="M13" s="16"/>
      <c r="P13" s="19"/>
    </row>
    <row r="14" spans="1:16" x14ac:dyDescent="0.3">
      <c r="B14" s="11" t="s">
        <v>31</v>
      </c>
      <c r="C14" s="20"/>
      <c r="D14" s="21">
        <f t="shared" ref="D14:L14" si="4">(D13/C12)</f>
        <v>1.4289312702410939</v>
      </c>
      <c r="E14" s="21">
        <f t="shared" si="4"/>
        <v>1.2081193365828127</v>
      </c>
      <c r="F14" s="21">
        <f t="shared" si="4"/>
        <v>1.0073812150752841</v>
      </c>
      <c r="G14" s="21">
        <f t="shared" si="4"/>
        <v>0.82489201370480358</v>
      </c>
      <c r="H14" s="21">
        <f t="shared" si="4"/>
        <v>0.65899273973163941</v>
      </c>
      <c r="I14" s="21">
        <f t="shared" si="4"/>
        <v>0.50817521793785381</v>
      </c>
      <c r="J14" s="21">
        <f t="shared" si="4"/>
        <v>0.37106837994350333</v>
      </c>
      <c r="K14" s="21">
        <f t="shared" si="4"/>
        <v>0.24642579994863936</v>
      </c>
      <c r="L14" s="21">
        <f t="shared" si="4"/>
        <v>0.13311436358967199</v>
      </c>
      <c r="M14" s="20"/>
    </row>
    <row r="15" spans="1:16" x14ac:dyDescent="0.3">
      <c r="B15" s="13" t="s">
        <v>32</v>
      </c>
      <c r="C15" s="22"/>
      <c r="D15" s="23">
        <f>D12-C12</f>
        <v>555.80000000000018</v>
      </c>
      <c r="E15" s="23">
        <f t="shared" ref="E15:L15" si="5">E12-D12</f>
        <v>611.38000000000011</v>
      </c>
      <c r="F15" s="23">
        <f t="shared" si="5"/>
        <v>672.51800000000094</v>
      </c>
      <c r="G15" s="23">
        <f t="shared" si="5"/>
        <v>739.76980000000094</v>
      </c>
      <c r="H15" s="23">
        <f t="shared" si="5"/>
        <v>813.74678000000131</v>
      </c>
      <c r="I15" s="23">
        <f t="shared" si="5"/>
        <v>895.12145800000144</v>
      </c>
      <c r="J15" s="23">
        <f t="shared" si="5"/>
        <v>984.63360380000086</v>
      </c>
      <c r="K15" s="23">
        <f t="shared" si="5"/>
        <v>1083.096964180002</v>
      </c>
      <c r="L15" s="23">
        <f t="shared" si="5"/>
        <v>1191.4066605980024</v>
      </c>
      <c r="M15" s="16"/>
    </row>
    <row r="16" spans="1:16" x14ac:dyDescent="0.3">
      <c r="B16" s="13" t="s">
        <v>33</v>
      </c>
      <c r="C16" s="20"/>
      <c r="D16" s="21">
        <f t="shared" ref="D16:L16" si="6">D15/C12</f>
        <v>0.10000000000000003</v>
      </c>
      <c r="E16" s="21">
        <f t="shared" si="6"/>
        <v>0.10000000000000002</v>
      </c>
      <c r="F16" s="21">
        <f t="shared" si="6"/>
        <v>0.10000000000000013</v>
      </c>
      <c r="G16" s="21">
        <f t="shared" si="6"/>
        <v>0.10000000000000012</v>
      </c>
      <c r="H16" s="21">
        <f t="shared" si="6"/>
        <v>0.10000000000000013</v>
      </c>
      <c r="I16" s="21">
        <f t="shared" si="6"/>
        <v>0.10000000000000012</v>
      </c>
      <c r="J16" s="21">
        <f t="shared" si="6"/>
        <v>0.10000000000000003</v>
      </c>
      <c r="K16" s="21">
        <f t="shared" si="6"/>
        <v>0.10000000000000013</v>
      </c>
      <c r="L16" s="21">
        <f t="shared" si="6"/>
        <v>0.10000000000000014</v>
      </c>
      <c r="M16" s="24"/>
    </row>
    <row r="17" spans="2:13" x14ac:dyDescent="0.3">
      <c r="B17" s="25"/>
      <c r="C17" s="24"/>
      <c r="D17" s="26"/>
      <c r="E17" s="26"/>
      <c r="F17" s="26"/>
      <c r="G17" s="26"/>
      <c r="H17" s="26"/>
      <c r="I17" s="26"/>
      <c r="J17" s="26"/>
      <c r="K17" s="26"/>
      <c r="L17" s="26"/>
      <c r="M17" s="24"/>
    </row>
    <row r="18" spans="2:13" x14ac:dyDescent="0.3">
      <c r="B18" s="9" t="s">
        <v>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x14ac:dyDescent="0.3">
      <c r="B19" s="5" t="s">
        <v>35</v>
      </c>
      <c r="C19" s="28">
        <f>C11</f>
        <v>5558</v>
      </c>
      <c r="D19" s="28">
        <f>IF(D14&gt;10%,(C12*1.1),(D11))</f>
        <v>6113.8</v>
      </c>
      <c r="E19" s="28">
        <f t="shared" ref="E19:L19" si="7">IF(E14&gt;10%,(D12*1.1),(E11))</f>
        <v>6725.18</v>
      </c>
      <c r="F19" s="28">
        <f>IF(F14&gt;10%,(E12*1.1),(F11))</f>
        <v>7397.6980000000012</v>
      </c>
      <c r="G19" s="28">
        <f t="shared" si="7"/>
        <v>8137.4678000000022</v>
      </c>
      <c r="H19" s="28">
        <f t="shared" si="7"/>
        <v>8951.2145800000035</v>
      </c>
      <c r="I19" s="28">
        <f t="shared" si="7"/>
        <v>9846.3360380000049</v>
      </c>
      <c r="J19" s="28">
        <f t="shared" si="7"/>
        <v>10830.969641800006</v>
      </c>
      <c r="K19" s="28">
        <f t="shared" si="7"/>
        <v>11914.066605980008</v>
      </c>
      <c r="L19" s="28">
        <f t="shared" si="7"/>
        <v>13105.47326657801</v>
      </c>
      <c r="M19" s="28"/>
    </row>
    <row r="20" spans="2:13" x14ac:dyDescent="0.3">
      <c r="B20" s="5" t="s">
        <v>36</v>
      </c>
      <c r="C20" s="29">
        <f>C11</f>
        <v>5558</v>
      </c>
      <c r="D20" s="29">
        <f>IF(D14&lt;-10%,(C12*90%),D11)</f>
        <v>13500</v>
      </c>
      <c r="E20" s="29">
        <f t="shared" ref="E20:L20" si="8">IF(E14&lt;-10%,(D12*90%),E11)</f>
        <v>13500</v>
      </c>
      <c r="F20" s="29">
        <f t="shared" si="8"/>
        <v>13500</v>
      </c>
      <c r="G20" s="29">
        <f t="shared" si="8"/>
        <v>13500</v>
      </c>
      <c r="H20" s="29">
        <f t="shared" si="8"/>
        <v>13500</v>
      </c>
      <c r="I20" s="29">
        <f t="shared" si="8"/>
        <v>13500</v>
      </c>
      <c r="J20" s="29">
        <f t="shared" si="8"/>
        <v>13500</v>
      </c>
      <c r="K20" s="29">
        <f t="shared" si="8"/>
        <v>13500</v>
      </c>
      <c r="L20" s="29">
        <f t="shared" si="8"/>
        <v>13500</v>
      </c>
      <c r="M20" s="28"/>
    </row>
    <row r="21" spans="2:13" x14ac:dyDescent="0.3">
      <c r="B21" s="9" t="s">
        <v>37</v>
      </c>
      <c r="C21" s="30">
        <f t="shared" ref="C21:L21" si="9">IF(C14&gt;=0,C19,C20)</f>
        <v>5558</v>
      </c>
      <c r="D21" s="30">
        <f t="shared" si="9"/>
        <v>6113.8</v>
      </c>
      <c r="E21" s="30">
        <f t="shared" si="9"/>
        <v>6725.18</v>
      </c>
      <c r="F21" s="30">
        <f t="shared" si="9"/>
        <v>7397.6980000000012</v>
      </c>
      <c r="G21" s="30">
        <f t="shared" si="9"/>
        <v>8137.4678000000022</v>
      </c>
      <c r="H21" s="30">
        <f t="shared" si="9"/>
        <v>8951.2145800000035</v>
      </c>
      <c r="I21" s="30">
        <f t="shared" si="9"/>
        <v>9846.3360380000049</v>
      </c>
      <c r="J21" s="30">
        <f t="shared" si="9"/>
        <v>10830.969641800006</v>
      </c>
      <c r="K21" s="30">
        <f t="shared" si="9"/>
        <v>11914.066605980008</v>
      </c>
      <c r="L21" s="30">
        <f t="shared" si="9"/>
        <v>13105.47326657801</v>
      </c>
      <c r="M21" s="30"/>
    </row>
    <row r="22" spans="2:13" x14ac:dyDescent="0.3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2:13" x14ac:dyDescent="0.3">
      <c r="B23" s="9" t="s">
        <v>38</v>
      </c>
      <c r="C23" s="32">
        <f t="shared" ref="C23:L23" si="10">C7*C4</f>
        <v>5558</v>
      </c>
      <c r="D23" s="32">
        <f t="shared" si="10"/>
        <v>5669.16</v>
      </c>
      <c r="E23" s="32">
        <f t="shared" si="10"/>
        <v>5782.5432000000001</v>
      </c>
      <c r="F23" s="32">
        <f t="shared" si="10"/>
        <v>5898.1940639999993</v>
      </c>
      <c r="G23" s="32">
        <f t="shared" si="10"/>
        <v>6016.1579452799997</v>
      </c>
      <c r="H23" s="32">
        <f t="shared" si="10"/>
        <v>6136.4811041856001</v>
      </c>
      <c r="I23" s="32">
        <f t="shared" si="10"/>
        <v>6259.2107262693116</v>
      </c>
      <c r="J23" s="32">
        <f t="shared" si="10"/>
        <v>6384.3949407946984</v>
      </c>
      <c r="K23" s="32">
        <f t="shared" si="10"/>
        <v>6512.0828396105917</v>
      </c>
      <c r="L23" s="32">
        <f t="shared" si="10"/>
        <v>6642.3244964028045</v>
      </c>
      <c r="M23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Compare to current method</vt:lpstr>
      <vt:lpstr>Calculator with limits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Jillisa Teitsma</dc:creator>
  <cp:lastModifiedBy>Jillisa Teitsma</cp:lastModifiedBy>
  <dcterms:created xsi:type="dcterms:W3CDTF">2019-04-01T19:36:11Z</dcterms:created>
  <dcterms:modified xsi:type="dcterms:W3CDTF">2023-01-19T15:54:13Z</dcterms:modified>
</cp:coreProperties>
</file>